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<sst xmlns="http://schemas.openxmlformats.org/spreadsheetml/2006/main" count="702" uniqueCount="367">
  <si>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</si>
  <si>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</si>
  <si>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</si>
  <si>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</si>
  <si>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</si>
  <si>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</si>
  <si>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</si>
  <si>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</si>
  <si>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</si>
  <si>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</si>
  <si>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</si>
  <si>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</si>
  <si>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</si>
  <si>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</si>
  <si>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</si>
  <si>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</si>
  <si>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</si>
  <si>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</si>
  <si>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</si>
  <si>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</si>
  <si>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</si>
  <si>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</si>
  <si>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</si>
  <si>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</si>
  <si>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</si>
  <si>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</si>
  <si>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</si>
  <si>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</si>
  <si>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</si>
  <si>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</si>
  <si>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</si>
  <si>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</si>
  <si>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</si>
  <si>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</si>
  <si>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</si>
  <si>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</si>
  <si>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</si>
  <si>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</si>
  <si>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</si>
  <si>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</si>
  <si>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</si>
  <si>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</si>
  <si>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</si>
  <si>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</si>
  <si>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</si>
  <si>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</si>
  <si>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</si>
  <si>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</si>
  <si>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</si>
  <si>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</si>
  <si>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</si>
  <si>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</si>
  <si>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</si>
  <si>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</si>
  <si>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</si>
  <si>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</si>
  <si>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</si>
  <si>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</si>
  <si>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</si>
  <si>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</si>
  <si>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</si>
  <si>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</si>
  <si>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</si>
  <si>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</si>
  <si>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</si>
  <si>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</si>
  <si>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</si>
  <si>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</si>
  <si>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</si>
  <si>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</si>
  <si>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</si>
  <si>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</si>
  <si>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</si>
  <si>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</si>
  <si>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</si>
  <si>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</si>
  <si>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</si>
  <si>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</si>
  <si>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</si>
  <si>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</si>
  <si>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</si>
  <si>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</si>
  <si>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</si>
  <si>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</si>
  <si>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</si>
  <si>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</si>
  <si>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</si>
  <si>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</si>
  <si>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</si>
  <si>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</si>
  <si>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</si>
  <si>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</si>
  <si>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</si>
  <si>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</si>
  <si>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</si>
  <si>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</si>
  <si>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</si>
  <si>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</si>
  <si>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</si>
  <si>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</si>
  <si>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</si>
  <si>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</si>
  <si>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</si>
  <si>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</si>
  <si>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</si>
  <si>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</si>
  <si>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</si>
  <si>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</si>
  <si>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</si>
  <si>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</si>
  <si>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</si>
  <si>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</si>
  <si>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</si>
  <si>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</si>
  <si>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</si>
  <si>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</si>
  <si>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</si>
  <si>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</si>
  <si>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</si>
  <si>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</si>
  <si>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</si>
  <si>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</si>
  <si>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</si>
  <si>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</si>
  <si>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</si>
  <si>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</si>
  <si>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</si>
  <si>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</si>
  <si>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</si>
  <si>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</si>
  <si>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</si>
  <si>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</si>
  <si>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</si>
  <si>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</si>
  <si>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</si>
  <si>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</si>
  <si>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</si>
  <si>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</si>
  <si>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</si>
  <si>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</si>
  <si>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</si>
  <si>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</si>
  <si>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</si>
  <si>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</si>
  <si>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</si>
  <si>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</si>
  <si>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</si>
  <si>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</si>
  <si>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</si>
  <si>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</si>
  <si>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</si>
  <si>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</si>
  <si>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</si>
  <si>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</si>
  <si>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</si>
  <si>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</si>
  <si>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</si>
  <si>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</si>
  <si>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</si>
  <si>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</si>
  <si>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</si>
  <si>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</si>
  <si>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</si>
  <si>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</si>
  <si>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</si>
  <si>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</si>
  <si>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</si>
  <si>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</si>
  <si>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</si>
  <si>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</si>
  <si>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</si>
  <si>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</si>
  <si>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</si>
  <si>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</si>
  <si>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</si>
  <si>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</si>
  <si>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</si>
  <si>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</si>
  <si>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</si>
  <si>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</si>
  <si>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</si>
  <si>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</si>
  <si>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</si>
  <si>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</si>
  <si>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</si>
  <si>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</si>
  <si>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</si>
  <si>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</si>
  <si>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</si>
  <si>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</si>
  <si>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</si>
  <si>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</si>
  <si>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</si>
  <si>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</si>
  <si>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</si>
  <si>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</si>
  <si>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</si>
  <si>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</si>
  <si>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</si>
  <si>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</si>
  <si>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</si>
  <si>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</si>
  <si>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</si>
  <si>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</si>
  <si>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</si>
  <si>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</si>
  <si>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</si>
  <si>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</si>
  <si>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</si>
  <si>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</si>
  <si>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</si>
  <si>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</si>
  <si>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</si>
  <si>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</si>
  <si>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</si>
  <si>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</si>
  <si>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</si>
  <si>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</si>
  <si>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</si>
  <si>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</si>
  <si>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</si>
  <si>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</si>
  <si>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</si>
  <si>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</si>
  <si>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</si>
  <si>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</si>
  <si>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</si>
  <si>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</si>
  <si>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</si>
  <si>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</si>
  <si>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</si>
  <si>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</si>
  <si>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</si>
  <si>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</si>
  <si>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</si>
  <si>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</si>
  <si>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</si>
  <si>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</si>
  <si>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</si>
  <si>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</si>
  <si>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</si>
  <si>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</si>
  <si>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</si>
  <si>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</si>
  <si>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</si>
  <si>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</si>
  <si>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</si>
  <si>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</si>
  <si>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</si>
  <si>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</si>
  <si>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</si>
  <si>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</si>
  <si>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</si>
  <si>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</si>
  <si>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</si>
  <si>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</si>
  <si>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</si>
  <si>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</si>
  <si>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</si>
  <si>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</si>
  <si>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</si>
  <si>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</si>
  <si>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</si>
  <si>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</si>
  <si>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</si>
  <si>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</si>
  <si>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</si>
  <si>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</si>
  <si>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</si>
  <si>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</si>
  <si>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</si>
  <si>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</si>
  <si>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</si>
  <si>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</si>
  <si>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</si>
  <si>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</si>
  <si>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</si>
  <si>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</si>
  <si>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</si>
  <si>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</si>
  <si>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</si>
  <si>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</si>
  <si>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</si>
  <si>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</si>
  <si>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</si>
  <si>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</si>
  <si>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</si>
  <si>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</si>
  <si>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</si>
  <si>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</si>
  <si>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</si>
  <si>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</si>
  <si>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</si>
  <si>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</si>
  <si>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</si>
  <si>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</si>
  <si>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</si>
  <si>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</si>
  <si>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</si>
  <si>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</si>
  <si>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</si>
  <si>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</si>
  <si>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</si>
  <si>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</si>
  <si>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</si>
  <si>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</si>
  <si>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</si>
  <si>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</si>
  <si>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</si>
  <si>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</si>
  <si>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</si>
  <si>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</si>
  <si>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</si>
  <si>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</si>
  <si>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</si>
  <si>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</si>
  <si>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</si>
  <si>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</si>
  <si>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</si>
  <si>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</si>
  <si>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</si>
  <si>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</si>
  <si>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</si>
  <si>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</si>
  <si>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</si>
  <si>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</si>
  <si>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</si>
  <si>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</si>
  <si>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</si>
  <si>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</si>
  <si>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</si>
  <si>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</si>
  <si>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</si>
  <si>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</si>
  <si>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</si>
  <si>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</si>
  <si>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</si>
  <si>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</si>
  <si>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</si>
  <si>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</si>
  <si>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</si>
  <si>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</si>
  <si>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</si>
  <si>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</si>
  <si>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</si>
  <si>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</si>
  <si>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</si>
  <si>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</si>
  <si>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</si>
  <si>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</si>
  <si>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</si>
  <si>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</si>
  <si>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</si>
  <si>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</si>
  <si>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</si>
  <si>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</si>
  <si>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</si>
  <si>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</si>
  <si>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</si>
  <si>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</si>
  <si>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</si>
  <si>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</si>
  <si>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</si>
  <si>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</si>
  <si>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</si>
  <si>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"04"  лютого  2021 р.</t>
  </si>
  <si>
    <r>
      <t>"</t>
    </r>
    <r>
      <rPr>
        <u val="single"/>
        <sz val="20"/>
        <rFont val="Arial Cyr"/>
        <family val="0"/>
      </rPr>
      <t xml:space="preserve">     03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</si>
</sst>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4.emf" /><Relationship Id="rId3" Type="http://schemas.openxmlformats.org/officeDocument/2006/relationships/image" Target="../media/image23.emf" /><Relationship Id="rId4" Type="http://schemas.openxmlformats.org/officeDocument/2006/relationships/image" Target="../media/image24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27.emf" /><Relationship Id="rId8" Type="http://schemas.openxmlformats.org/officeDocument/2006/relationships/image" Target="../media/image20.emf" /><Relationship Id="rId9" Type="http://schemas.openxmlformats.org/officeDocument/2006/relationships/image" Target="../media/image35.emf" /><Relationship Id="rId10" Type="http://schemas.openxmlformats.org/officeDocument/2006/relationships/image" Target="../media/image36.emf" /><Relationship Id="rId11" Type="http://schemas.openxmlformats.org/officeDocument/2006/relationships/image" Target="../media/image33.emf" /><Relationship Id="rId12" Type="http://schemas.openxmlformats.org/officeDocument/2006/relationships/image" Target="../media/image19.emf" /><Relationship Id="rId13" Type="http://schemas.openxmlformats.org/officeDocument/2006/relationships/image" Target="../media/image32.emf" /><Relationship Id="rId14" Type="http://schemas.openxmlformats.org/officeDocument/2006/relationships/image" Target="../media/image31.emf" /><Relationship Id="rId15" Type="http://schemas.openxmlformats.org/officeDocument/2006/relationships/image" Target="../media/image30.emf" /><Relationship Id="rId16" Type="http://schemas.openxmlformats.org/officeDocument/2006/relationships/image" Target="../media/image29.emf" /><Relationship Id="rId17" Type="http://schemas.openxmlformats.org/officeDocument/2006/relationships/image" Target="../media/image28.emf" /><Relationship Id="rId18" Type="http://schemas.openxmlformats.org/officeDocument/2006/relationships/image" Target="../media/image1.emf" /><Relationship Id="rId19" Type="http://schemas.openxmlformats.org/officeDocument/2006/relationships/image" Target="../media/image17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171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182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255</v>
      </c>
      <c r="AV1" s="61" t="s">
        <v>15</v>
      </c>
      <c r="AW1" s="61" t="s">
        <v>4</v>
      </c>
      <c r="AX1" s="61" t="s">
        <v>17</v>
      </c>
      <c r="AY1" s="61" t="s">
        <v>256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364</v>
      </c>
      <c r="BL1" s="61" t="s">
        <v>134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332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242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335</v>
      </c>
      <c r="CI1" s="61" t="s">
        <v>47</v>
      </c>
      <c r="CJ1" s="61" t="s">
        <v>48</v>
      </c>
      <c r="CK1" s="61" t="s">
        <v>336</v>
      </c>
      <c r="CL1" s="61" t="s">
        <v>74</v>
      </c>
      <c r="CM1" s="61" t="s">
        <v>50</v>
      </c>
      <c r="CN1" s="61" t="s">
        <v>359</v>
      </c>
      <c r="CO1" s="61" t="s">
        <v>49</v>
      </c>
      <c r="CP1" s="61" t="s">
        <v>51</v>
      </c>
      <c r="CQ1" s="61" t="s">
        <v>52</v>
      </c>
      <c r="CR1" s="61" t="s">
        <v>53</v>
      </c>
      <c r="CS1" s="61" t="s">
        <v>354</v>
      </c>
      <c r="CT1" s="61" t="s">
        <v>349</v>
      </c>
      <c r="CU1" s="61" t="s">
        <v>326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315</v>
      </c>
      <c r="DE1" s="61" t="s">
        <v>75</v>
      </c>
      <c r="DF1" s="61" t="s">
        <v>83</v>
      </c>
      <c r="DG1" s="61" t="s">
        <v>352</v>
      </c>
      <c r="DH1" s="61" t="s">
        <v>103</v>
      </c>
      <c r="DI1" s="61" t="s">
        <v>115</v>
      </c>
      <c r="DJ1" s="61" t="s">
        <v>150</v>
      </c>
      <c r="DK1" s="61" t="s">
        <v>122</v>
      </c>
      <c r="DL1" s="61" t="s">
        <v>138</v>
      </c>
      <c r="DM1" s="61" t="s">
        <v>350</v>
      </c>
      <c r="DN1" s="61" t="s">
        <v>322</v>
      </c>
      <c r="DO1" s="61" t="s">
        <v>286</v>
      </c>
      <c r="DP1" s="61" t="s">
        <v>106</v>
      </c>
      <c r="DQ1" s="61" t="s">
        <v>314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254</v>
      </c>
      <c r="DY1" s="61" t="s">
        <v>288</v>
      </c>
    </row>
    <row r="2" spans="1:128" ht="21" customHeight="1">
      <c r="A2" s="203" t="s">
        <v>169</v>
      </c>
      <c r="B2" s="204"/>
      <c r="C2" s="201" t="s">
        <v>170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183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193</v>
      </c>
      <c r="G4" s="201"/>
      <c r="H4" s="201" t="s">
        <v>194</v>
      </c>
      <c r="I4" s="201"/>
      <c r="J4" s="201"/>
      <c r="K4" s="201" t="s">
        <v>195</v>
      </c>
      <c r="L4" s="201"/>
      <c r="M4" s="201"/>
      <c r="N4" s="201" t="s">
        <v>196</v>
      </c>
      <c r="O4" s="201"/>
      <c r="P4" s="201"/>
      <c r="Q4" s="201"/>
      <c r="R4" s="201"/>
      <c r="S4" s="201"/>
      <c r="T4" s="6"/>
      <c r="U4" s="199" t="s">
        <v>172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321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190</v>
      </c>
      <c r="D6" s="220"/>
      <c r="E6" s="220"/>
      <c r="F6" s="221">
        <f>AVERAGE(завтракл,обідл,ужинл)</f>
        <v>33.333333333333336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365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366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70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191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307</v>
      </c>
      <c r="Y9" s="200"/>
      <c r="Z9" s="200"/>
      <c r="AA9" s="200"/>
      <c r="AB9" s="200"/>
      <c r="AC9" s="200"/>
      <c r="AD9" s="6"/>
      <c r="AE9" s="192" t="s">
        <v>188</v>
      </c>
      <c r="AF9" s="192"/>
      <c r="AG9" s="192" t="s">
        <v>187</v>
      </c>
      <c r="AH9" s="192"/>
      <c r="AI9" s="192" t="s">
        <v>186</v>
      </c>
      <c r="AJ9" s="192"/>
      <c r="AK9" s="192" t="s">
        <v>185</v>
      </c>
      <c r="AL9" s="192"/>
      <c r="AM9" s="192" t="s">
        <v>184</v>
      </c>
      <c r="AN9" s="192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192</v>
      </c>
      <c r="D13" s="279"/>
      <c r="E13" s="279"/>
      <c r="F13" s="211">
        <v>64.71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178</v>
      </c>
      <c r="B18" s="282"/>
      <c r="C18" s="283"/>
      <c r="D18" s="283"/>
      <c r="E18" s="284"/>
      <c r="F18" s="285" t="s">
        <v>179</v>
      </c>
      <c r="G18" s="218" t="s">
        <v>201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289</v>
      </c>
      <c r="AJ18" s="304"/>
      <c r="AK18" s="281" t="s">
        <v>189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177</v>
      </c>
      <c r="B19" s="288"/>
      <c r="C19" s="288"/>
      <c r="D19" s="288"/>
      <c r="E19" s="228"/>
      <c r="F19" s="286"/>
      <c r="G19" s="212" t="s">
        <v>173</v>
      </c>
      <c r="H19" s="209"/>
      <c r="I19" s="209"/>
      <c r="J19" s="209"/>
      <c r="K19" s="209"/>
      <c r="L19" s="209"/>
      <c r="M19" s="209"/>
      <c r="N19" s="213"/>
      <c r="O19" s="212" t="s">
        <v>174</v>
      </c>
      <c r="P19" s="209"/>
      <c r="Q19" s="209"/>
      <c r="R19" s="209"/>
      <c r="S19" s="209"/>
      <c r="T19" s="209"/>
      <c r="U19" s="209"/>
      <c r="V19" s="213"/>
      <c r="W19" s="217" t="s">
        <v>175</v>
      </c>
      <c r="X19" s="217"/>
      <c r="Y19" s="217"/>
      <c r="Z19" s="209" t="s">
        <v>176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121</v>
      </c>
      <c r="H21" s="110" t="s">
        <v>99</v>
      </c>
      <c r="I21" s="110" t="s">
        <v>223</v>
      </c>
      <c r="J21" s="111" t="s">
        <v>94</v>
      </c>
      <c r="K21" s="67" t="s">
        <v>11</v>
      </c>
      <c r="L21" s="67" t="s">
        <v>107</v>
      </c>
      <c r="M21" s="67"/>
      <c r="N21" s="76"/>
      <c r="O21" s="68" t="s">
        <v>67</v>
      </c>
      <c r="P21" s="67" t="s">
        <v>141</v>
      </c>
      <c r="Q21" s="68" t="s">
        <v>313</v>
      </c>
      <c r="R21" s="67" t="s">
        <v>287</v>
      </c>
      <c r="S21" s="67" t="s">
        <v>11</v>
      </c>
      <c r="T21" s="67"/>
      <c r="U21" s="67"/>
      <c r="V21" s="67"/>
      <c r="W21" s="67" t="s">
        <v>241</v>
      </c>
      <c r="X21" s="67" t="s">
        <v>364</v>
      </c>
      <c r="Y21" s="76"/>
      <c r="Z21" s="68" t="s">
        <v>84</v>
      </c>
      <c r="AA21" s="67" t="s">
        <v>8</v>
      </c>
      <c r="AB21" s="67" t="s">
        <v>88</v>
      </c>
      <c r="AC21" s="67" t="s">
        <v>81</v>
      </c>
      <c r="AD21" s="67" t="s">
        <v>11</v>
      </c>
      <c r="AE21" s="67" t="s">
        <v>109</v>
      </c>
      <c r="AF21" s="67"/>
      <c r="AG21" s="76"/>
      <c r="AH21" s="130"/>
      <c r="AI21" s="299"/>
      <c r="AJ21" s="307"/>
      <c r="AK21" s="299" t="s">
        <v>290</v>
      </c>
      <c r="AL21" s="300"/>
      <c r="AM21" s="102" t="s">
        <v>291</v>
      </c>
      <c r="AN21" s="103" t="s">
        <v>292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180</v>
      </c>
      <c r="B23" s="294"/>
      <c r="C23" s="294"/>
      <c r="D23" s="294"/>
      <c r="E23" s="294"/>
      <c r="F23" s="66" t="s">
        <v>1</v>
      </c>
      <c r="G23" s="89">
        <v>33</v>
      </c>
      <c r="H23" s="20">
        <f>G23</f>
        <v>33</v>
      </c>
      <c r="I23" s="20">
        <f>G23</f>
        <v>33</v>
      </c>
      <c r="J23" s="20">
        <f>G23</f>
        <v>33</v>
      </c>
      <c r="K23" s="20">
        <f>G23</f>
        <v>33</v>
      </c>
      <c r="L23" s="20">
        <f>G23</f>
        <v>33</v>
      </c>
      <c r="M23" s="20">
        <f>G23</f>
        <v>33</v>
      </c>
      <c r="N23" s="70">
        <f>G23</f>
        <v>33</v>
      </c>
      <c r="O23" s="21">
        <v>33</v>
      </c>
      <c r="P23" s="20">
        <f aca="true" t="shared" si="0" ref="P23:V23">O23</f>
        <v>33</v>
      </c>
      <c r="Q23" s="21">
        <f t="shared" si="0"/>
        <v>33</v>
      </c>
      <c r="R23" s="20">
        <f t="shared" si="0"/>
        <v>33</v>
      </c>
      <c r="S23" s="20">
        <f t="shared" si="0"/>
        <v>33</v>
      </c>
      <c r="T23" s="20">
        <f t="shared" si="0"/>
        <v>33</v>
      </c>
      <c r="U23" s="20">
        <f t="shared" si="0"/>
        <v>33</v>
      </c>
      <c r="V23" s="20">
        <f t="shared" si="0"/>
        <v>33</v>
      </c>
      <c r="W23" s="20">
        <v>34</v>
      </c>
      <c r="X23" s="20">
        <f>W23</f>
        <v>34</v>
      </c>
      <c r="Y23" s="70">
        <f>X23</f>
        <v>34</v>
      </c>
      <c r="Z23" s="21">
        <v>34</v>
      </c>
      <c r="AA23" s="20">
        <f>Z23</f>
        <v>34</v>
      </c>
      <c r="AB23" s="20">
        <f aca="true" t="shared" si="1" ref="AB23:AG23">AA23</f>
        <v>34</v>
      </c>
      <c r="AC23" s="20">
        <f t="shared" si="1"/>
        <v>34</v>
      </c>
      <c r="AD23" s="20">
        <f t="shared" si="1"/>
        <v>34</v>
      </c>
      <c r="AE23" s="20">
        <f t="shared" si="1"/>
        <v>34</v>
      </c>
      <c r="AF23" s="20">
        <f t="shared" si="1"/>
        <v>34</v>
      </c>
      <c r="AG23" s="70">
        <f t="shared" si="1"/>
        <v>34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181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25</v>
      </c>
      <c r="J24" s="41">
        <f>IF(завтрак4="хліб житній",DS2,(IF(завтрак4="хліб пшеничний",DR2,(VLOOKUP(завтрак4,таб,67,FALSE)))))</f>
        <v>200</v>
      </c>
      <c r="K24" s="41">
        <v>100</v>
      </c>
      <c r="L24" s="41">
        <f>IF(завтрак6="хліб житній",DS2,(IF(завтрак6="хліб пшеничний",DR2,(VLOOKUP(завтрак6,таб,67,FALSE)))))</f>
        <v>300</v>
      </c>
      <c r="M24" s="41">
        <f>IF(завтрак7="хліб житній",DS2,(IF(завтрак7="хліб пшеничний",DR2,(VLOOKUP(завтрак7,таб,67,FALSE)))))</f>
        <v>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260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50</v>
      </c>
      <c r="AB24" s="40">
        <f>IF(ужин3="хліб житній",DW2,(IF(ужин3="хліб пшеничний",DV2,(VLOOKUP(ужин3,таб,67,FALSE)))))</f>
        <v>200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197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198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197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</v>
      </c>
      <c r="AJ27" s="173"/>
      <c r="AK27" s="160">
        <f>SUM(G28:AG28)</f>
        <v>0</v>
      </c>
      <c r="AL27" s="161"/>
      <c r="AM27" s="317">
        <f>IF(AK27=0,0,AS117)</f>
        <v>0</v>
      </c>
      <c r="AN27" s="315">
        <f>AK27*AM27</f>
        <v>0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198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244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197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v>50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0.049499999999999995</v>
      </c>
      <c r="AJ29" s="173"/>
      <c r="AK29" s="160">
        <f>SUM(G30:AG30)</f>
        <v>1.65</v>
      </c>
      <c r="AL29" s="161"/>
      <c r="AM29" s="317">
        <f>IF(AK29=0,0,AT117)</f>
        <v>63.9</v>
      </c>
      <c r="AN29" s="315">
        <f>AK29*AM29</f>
        <v>105.43499999999999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198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1.65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255</v>
      </c>
      <c r="B31" s="182"/>
      <c r="C31" s="182"/>
      <c r="D31" s="182"/>
      <c r="E31" s="183"/>
      <c r="F31" s="83" t="s">
        <v>197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198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197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v>50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0.051</v>
      </c>
      <c r="AJ33" s="173"/>
      <c r="AK33" s="160">
        <f>SUM(G34:AG34)</f>
        <v>1.7</v>
      </c>
      <c r="AL33" s="161"/>
      <c r="AM33" s="317">
        <f>IF(AK33=0,0,AV117)</f>
        <v>92</v>
      </c>
      <c r="AN33" s="315">
        <f>AK33*AM33</f>
        <v>156.4</v>
      </c>
      <c r="AP33">
        <v>32</v>
      </c>
      <c r="AQ33" s="62" t="s">
        <v>364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198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  <v>1.7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197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198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197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</v>
      </c>
      <c r="AJ37" s="173"/>
      <c r="AK37" s="160">
        <f>SUM(G38:AG38)</f>
        <v>0</v>
      </c>
      <c r="AL37" s="161"/>
      <c r="AM37" s="317">
        <f>IF(AK37=0,0,AX117)</f>
        <v>0</v>
      </c>
      <c r="AN37" s="315">
        <f>AK37*AM37</f>
        <v>0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198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256</v>
      </c>
      <c r="B39" s="182"/>
      <c r="C39" s="182"/>
      <c r="D39" s="182"/>
      <c r="E39" s="183"/>
      <c r="F39" s="83" t="s">
        <v>197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198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197</v>
      </c>
      <c r="G41" s="91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</v>
      </c>
      <c r="AJ41" s="173"/>
      <c r="AK41" s="160">
        <f>SUM(G42:AG42)</f>
        <v>0</v>
      </c>
      <c r="AL41" s="161"/>
      <c r="AM41" s="317">
        <f>IF(AK41=0,0,AZ117)</f>
        <v>0</v>
      </c>
      <c r="AN41" s="315">
        <f>AK41*AM41</f>
        <v>0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198</v>
      </c>
      <c r="G42" s="92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197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198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315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197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198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197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v>4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3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0.01998</v>
      </c>
      <c r="AJ47" s="173"/>
      <c r="AK47" s="160">
        <f>SUM(G48:AG48)</f>
        <v>0.666</v>
      </c>
      <c r="AL47" s="161"/>
      <c r="AM47" s="317">
        <f>IF(AK47=0,0,BC117)</f>
        <v>33.6</v>
      </c>
      <c r="AN47" s="315">
        <f>AK47*AM47</f>
        <v>22.3776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198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0.264</v>
      </c>
      <c r="P48" s="46">
        <f t="shared" si="36"/>
        <v>0.132</v>
      </c>
      <c r="Q48" s="47">
        <f t="shared" si="36"/>
        <v>0.066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0.102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0.102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322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197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100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0.32925000000000004</v>
      </c>
      <c r="AJ49" s="173"/>
      <c r="AK49" s="160">
        <f>SUM(G50:AG50)</f>
        <v>10.975000000000001</v>
      </c>
      <c r="AL49" s="161"/>
      <c r="AM49" s="317">
        <v>18.8</v>
      </c>
      <c r="AN49" s="315">
        <f>AK49*AM49</f>
        <v>206.33000000000004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198</v>
      </c>
      <c r="G50" s="93">
        <f aca="true" t="shared" si="38" ref="G50:N50">IF(G49=0,"",завтракл*G49/1000)</f>
        <v>4.785</v>
      </c>
      <c r="H50" s="49">
        <f t="shared" si="38"/>
      </c>
      <c r="I50" s="45">
        <f t="shared" si="38"/>
      </c>
      <c r="J50" s="49">
        <f t="shared" si="38"/>
        <v>3.3</v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2.89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197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198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197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</v>
      </c>
      <c r="AJ53" s="173"/>
      <c r="AK53" s="160">
        <f>SUM(G54:AG54)</f>
        <v>0</v>
      </c>
      <c r="AL53" s="161"/>
      <c r="AM53" s="317">
        <f>IF(AK53=0,0,BF117)</f>
        <v>0</v>
      </c>
      <c r="AN53" s="315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198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197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0.0255</v>
      </c>
      <c r="AJ55" s="173"/>
      <c r="AK55" s="160">
        <f>SUM(G56:AG56)</f>
        <v>0.85</v>
      </c>
      <c r="AL55" s="161"/>
      <c r="AM55" s="317">
        <v>63.85</v>
      </c>
      <c r="AN55" s="315">
        <f>AK55*AM55</f>
        <v>54.2725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198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197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198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197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</v>
      </c>
      <c r="AJ59" s="173"/>
      <c r="AK59" s="160">
        <f>SUM(G60:AG60)</f>
        <v>0</v>
      </c>
      <c r="AL59" s="161"/>
      <c r="AM59" s="317">
        <f>IF(AK59=0,0,BI117)</f>
        <v>0</v>
      </c>
      <c r="AN59" s="315">
        <f>AK59*AM59</f>
        <v>0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198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202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1.0919999999999999</v>
      </c>
      <c r="AJ61" s="173"/>
      <c r="AK61" s="234">
        <f>SUM(G62:AG62)</f>
        <v>36.4</v>
      </c>
      <c r="AL61" s="235"/>
      <c r="AM61" s="317">
        <f>IF(AK61=0,0,BJ117)</f>
        <v>2.1</v>
      </c>
      <c r="AN61" s="315">
        <f>AK61*AM61</f>
        <v>76.44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202</v>
      </c>
      <c r="G62" s="95">
        <f aca="true" t="shared" si="56" ref="G62:L62">IF(G61=0,"",завтракл*G61)</f>
      </c>
      <c r="H62" s="25">
        <f t="shared" si="56"/>
        <v>33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3.4000000000000004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28</v>
      </c>
      <c r="B63" s="184"/>
      <c r="C63" s="184"/>
      <c r="D63" s="184"/>
      <c r="E63" s="185"/>
      <c r="F63" s="83" t="s">
        <v>197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0.21216</v>
      </c>
      <c r="AJ63" s="173"/>
      <c r="AK63" s="160">
        <f>SUM(G64:AG64)</f>
        <v>7.072</v>
      </c>
      <c r="AL63" s="161"/>
      <c r="AM63" s="317">
        <f>IF(AK63=0,0,BK117)</f>
        <v>33.02</v>
      </c>
      <c r="AN63" s="315">
        <f>AK63*AM63</f>
        <v>233.51744000000002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198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7.072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245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134</v>
      </c>
      <c r="B65" s="182"/>
      <c r="C65" s="182"/>
      <c r="D65" s="182"/>
      <c r="E65" s="183"/>
      <c r="F65" s="83" t="s">
        <v>197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2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0.09573</v>
      </c>
      <c r="AJ65" s="173"/>
      <c r="AK65" s="160">
        <f>SUM(G66:AG66)</f>
        <v>3.1910000000000003</v>
      </c>
      <c r="AL65" s="161"/>
      <c r="AM65" s="317">
        <f>IF(AK65=0,0,BL117)</f>
        <v>10.6</v>
      </c>
      <c r="AN65" s="315">
        <f>AK65*AM65</f>
        <v>33.824600000000004</v>
      </c>
      <c r="AP65">
        <v>64</v>
      </c>
      <c r="AQ65" s="62" t="s">
        <v>246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198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0.099</v>
      </c>
      <c r="P66" s="46">
        <f t="shared" si="63"/>
        <v>0.066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2.958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  <v>0.068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247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299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29</v>
      </c>
      <c r="B67" s="184"/>
      <c r="C67" s="184"/>
      <c r="D67" s="184"/>
      <c r="E67" s="185"/>
      <c r="F67" s="83" t="s">
        <v>197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248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300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198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249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30</v>
      </c>
      <c r="B69" s="182"/>
      <c r="C69" s="182"/>
      <c r="D69" s="182"/>
      <c r="E69" s="183"/>
      <c r="F69" s="83" t="s">
        <v>197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198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31</v>
      </c>
      <c r="B71" s="184"/>
      <c r="C71" s="184"/>
      <c r="D71" s="184"/>
      <c r="E71" s="185"/>
      <c r="F71" s="83" t="s">
        <v>197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0.04455</v>
      </c>
      <c r="AJ71" s="173"/>
      <c r="AK71" s="160">
        <f>SUM(G72:AG72)</f>
        <v>1.485</v>
      </c>
      <c r="AL71" s="161"/>
      <c r="AM71" s="317">
        <f>IF(AK71=0,0,BO117)</f>
        <v>14.2</v>
      </c>
      <c r="AN71" s="315">
        <f>AK71*AM71</f>
        <v>21.087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198</v>
      </c>
      <c r="G72" s="93">
        <f aca="true" t="shared" si="71" ref="G72:N72">IF(G71=0,"",завтракл*G71/1000)</f>
        <v>1.485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35</v>
      </c>
      <c r="B73" s="182"/>
      <c r="C73" s="182"/>
      <c r="D73" s="182"/>
      <c r="E73" s="183"/>
      <c r="F73" s="83" t="s">
        <v>197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198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151</v>
      </c>
      <c r="B75" s="182"/>
      <c r="C75" s="182"/>
      <c r="D75" s="182"/>
      <c r="E75" s="183"/>
      <c r="F75" s="83" t="s">
        <v>197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198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152</v>
      </c>
      <c r="B77" s="184"/>
      <c r="C77" s="184"/>
      <c r="D77" s="184"/>
      <c r="E77" s="185"/>
      <c r="F77" s="83" t="s">
        <v>197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198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252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153</v>
      </c>
      <c r="B79" s="182"/>
      <c r="C79" s="182"/>
      <c r="D79" s="182"/>
      <c r="E79" s="183"/>
      <c r="F79" s="83" t="s">
        <v>197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198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32</v>
      </c>
      <c r="B81" s="184"/>
      <c r="C81" s="184"/>
      <c r="D81" s="184"/>
      <c r="E81" s="185"/>
      <c r="F81" s="83" t="s">
        <v>197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198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34</v>
      </c>
      <c r="B83" s="182"/>
      <c r="C83" s="182"/>
      <c r="D83" s="182"/>
      <c r="E83" s="183"/>
      <c r="F83" s="83" t="s">
        <v>197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198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33</v>
      </c>
      <c r="B85" s="184"/>
      <c r="C85" s="184"/>
      <c r="D85" s="184"/>
      <c r="E85" s="185"/>
      <c r="F85" s="83" t="s">
        <v>197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198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250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333</v>
      </c>
      <c r="B87" s="182"/>
      <c r="C87" s="182"/>
      <c r="D87" s="182"/>
      <c r="E87" s="183"/>
      <c r="F87" s="83" t="s">
        <v>197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198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300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197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251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300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198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352</v>
      </c>
      <c r="B93" s="182"/>
      <c r="C93" s="182"/>
      <c r="D93" s="182"/>
      <c r="E93" s="183"/>
      <c r="F93" s="83" t="s">
        <v>197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198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263</v>
      </c>
      <c r="B95" s="184"/>
      <c r="C95" s="184"/>
      <c r="D95" s="184"/>
      <c r="E95" s="185"/>
      <c r="F95" s="83" t="s">
        <v>197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198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36</v>
      </c>
      <c r="B97" s="182"/>
      <c r="C97" s="182"/>
      <c r="D97" s="182"/>
      <c r="E97" s="183"/>
      <c r="F97" s="83" t="s">
        <v>197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20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6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6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0.06728999999999999</v>
      </c>
      <c r="AJ97" s="173"/>
      <c r="AK97" s="160">
        <f>SUM(G98:AG98)</f>
        <v>2.243</v>
      </c>
      <c r="AL97" s="161"/>
      <c r="AM97" s="317">
        <f>IF(AK97=0,0,BW117)</f>
        <v>14</v>
      </c>
      <c r="AN97" s="315">
        <f>AK97*AM97</f>
        <v>31.401999999999997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198</v>
      </c>
      <c r="G98" s="92">
        <f aca="true" t="shared" si="107" ref="G98:N98">IF(G97=0,"",завтракл*G97/1000)</f>
        <v>0.33</v>
      </c>
      <c r="H98" s="47">
        <f t="shared" si="107"/>
      </c>
      <c r="I98" s="46">
        <f t="shared" si="107"/>
      </c>
      <c r="J98" s="47">
        <f t="shared" si="107"/>
        <v>0.66</v>
      </c>
      <c r="K98" s="46">
        <f t="shared" si="107"/>
      </c>
      <c r="L98" s="46">
        <f t="shared" si="107"/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0.165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0.204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0.204</v>
      </c>
      <c r="AC98" s="47">
        <f t="shared" si="109"/>
      </c>
      <c r="AD98" s="46">
        <f t="shared" si="109"/>
      </c>
      <c r="AE98" s="47">
        <f t="shared" si="109"/>
        <v>0.68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38</v>
      </c>
      <c r="B99" s="184"/>
      <c r="C99" s="184"/>
      <c r="D99" s="184"/>
      <c r="E99" s="185"/>
      <c r="F99" s="83" t="s">
        <v>197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198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146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39</v>
      </c>
      <c r="B101" s="182"/>
      <c r="C101" s="182"/>
      <c r="D101" s="182"/>
      <c r="E101" s="183"/>
      <c r="F101" s="83" t="s">
        <v>197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25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0.024749999999999998</v>
      </c>
      <c r="AJ101" s="173"/>
      <c r="AK101" s="160">
        <f>SUM(G102:AG102)</f>
        <v>0.825</v>
      </c>
      <c r="AL101" s="161"/>
      <c r="AM101" s="317">
        <f>IF(AK101=0,0,BY117)</f>
        <v>42</v>
      </c>
      <c r="AN101" s="315">
        <f>AK101*AM101</f>
        <v>34.65</v>
      </c>
      <c r="AP101">
        <v>100</v>
      </c>
      <c r="AQ101" s="62" t="s">
        <v>147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302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198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  <v>0.825</v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149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308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40</v>
      </c>
      <c r="B103" s="184"/>
      <c r="C103" s="184"/>
      <c r="D103" s="184"/>
      <c r="E103" s="185"/>
      <c r="F103" s="83" t="s">
        <v>197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40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0.0408</v>
      </c>
      <c r="AJ103" s="173"/>
      <c r="AK103" s="160">
        <f>SUM(G104:AG104)</f>
        <v>1.36</v>
      </c>
      <c r="AL103" s="161"/>
      <c r="AM103" s="317">
        <f>IF(AK103=0,0,BZ117)</f>
        <v>78</v>
      </c>
      <c r="AN103" s="315">
        <f>AK103*AM103</f>
        <v>106.08000000000001</v>
      </c>
      <c r="AQ103" s="62" t="s">
        <v>156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198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1.36</v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157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41</v>
      </c>
      <c r="B105" s="182"/>
      <c r="C105" s="182"/>
      <c r="D105" s="182"/>
      <c r="E105" s="183"/>
      <c r="F105" s="83" t="s">
        <v>197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198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310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42</v>
      </c>
      <c r="B107" s="182"/>
      <c r="C107" s="182"/>
      <c r="D107" s="182"/>
      <c r="E107" s="183"/>
      <c r="F107" s="83" t="s">
        <v>197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0.0204</v>
      </c>
      <c r="AJ107" s="173"/>
      <c r="AK107" s="160">
        <f>SUM(G108:AG108)</f>
        <v>0.68</v>
      </c>
      <c r="AL107" s="161"/>
      <c r="AM107" s="317">
        <f>IF(AK107=0,0,CB117)</f>
        <v>72</v>
      </c>
      <c r="AN107" s="315">
        <f>AK107*AM107</f>
        <v>48.96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198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0.68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303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242</v>
      </c>
      <c r="B109" s="184"/>
      <c r="C109" s="184"/>
      <c r="D109" s="184"/>
      <c r="E109" s="185"/>
      <c r="F109" s="83" t="s">
        <v>197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303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198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43</v>
      </c>
      <c r="B111" s="182"/>
      <c r="C111" s="182"/>
      <c r="D111" s="182"/>
      <c r="E111" s="183"/>
      <c r="F111" s="83" t="s">
        <v>197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0.19799999999999998</v>
      </c>
      <c r="AJ111" s="173"/>
      <c r="AK111" s="160">
        <f>SUM(G112:AG112)</f>
        <v>6.6</v>
      </c>
      <c r="AL111" s="161"/>
      <c r="AM111" s="317">
        <f>IF(AK111=0,0,CD117)</f>
        <v>24.8</v>
      </c>
      <c r="AN111" s="315">
        <f>AK111*AM111</f>
        <v>163.68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198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6.6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44</v>
      </c>
      <c r="B113" s="182"/>
      <c r="C113" s="182"/>
      <c r="D113" s="182"/>
      <c r="E113" s="183"/>
      <c r="F113" s="83" t="s">
        <v>197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198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218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45</v>
      </c>
      <c r="B115" s="182"/>
      <c r="C115" s="182"/>
      <c r="D115" s="182"/>
      <c r="E115" s="183"/>
      <c r="F115" s="83" t="s">
        <v>197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300</v>
      </c>
      <c r="M115" s="28">
        <f>VLOOKUP(завтрак7,таб,42,FALSE)</f>
        <v>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0.297</v>
      </c>
      <c r="AJ115" s="173"/>
      <c r="AK115" s="160">
        <f>SUM(G116:AG116)</f>
        <v>9.9</v>
      </c>
      <c r="AL115" s="161"/>
      <c r="AM115" s="317">
        <f>IF(AK115=0,0,CF117)</f>
        <v>16.9</v>
      </c>
      <c r="AN115" s="315">
        <f>AK115*AM115</f>
        <v>167.31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218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198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9.9</v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354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218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350</v>
      </c>
      <c r="B117" s="184"/>
      <c r="C117" s="184"/>
      <c r="D117" s="184"/>
      <c r="E117" s="185"/>
      <c r="F117" s="83" t="s">
        <v>197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219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24.53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33.02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13.8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198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255</v>
      </c>
      <c r="AV118" s="61" t="s">
        <v>15</v>
      </c>
      <c r="AW118" s="61" t="s">
        <v>353</v>
      </c>
      <c r="AX118" s="61" t="s">
        <v>17</v>
      </c>
      <c r="AY118" s="61" t="s">
        <v>256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364</v>
      </c>
      <c r="BL118" s="61" t="s">
        <v>134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343</v>
      </c>
      <c r="BU118" s="61" t="s">
        <v>0</v>
      </c>
      <c r="BV118" s="61" t="s">
        <v>263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242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335</v>
      </c>
      <c r="CI118" s="61" t="s">
        <v>47</v>
      </c>
      <c r="CJ118" s="61" t="s">
        <v>294</v>
      </c>
      <c r="CK118" s="61" t="s">
        <v>336</v>
      </c>
      <c r="CL118" s="61" t="s">
        <v>74</v>
      </c>
      <c r="CM118" s="61" t="s">
        <v>50</v>
      </c>
      <c r="CN118" s="61" t="s">
        <v>322</v>
      </c>
      <c r="CO118" s="61" t="s">
        <v>49</v>
      </c>
      <c r="CP118" s="61" t="s">
        <v>51</v>
      </c>
      <c r="CQ118" s="61" t="s">
        <v>220</v>
      </c>
      <c r="CR118" s="61" t="s">
        <v>221</v>
      </c>
      <c r="CS118" s="61" t="s">
        <v>354</v>
      </c>
      <c r="CT118" s="61" t="s">
        <v>349</v>
      </c>
      <c r="CU118" s="61" t="s">
        <v>326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315</v>
      </c>
      <c r="DE118" s="61"/>
      <c r="DF118" s="61" t="s">
        <v>227</v>
      </c>
      <c r="DG118" s="61" t="s">
        <v>352</v>
      </c>
      <c r="DH118" s="61" t="s">
        <v>103</v>
      </c>
      <c r="DI118" s="61" t="s">
        <v>115</v>
      </c>
      <c r="DJ118" s="61" t="s">
        <v>150</v>
      </c>
      <c r="DK118" s="61" t="s">
        <v>122</v>
      </c>
      <c r="DL118" s="61" t="s">
        <v>138</v>
      </c>
      <c r="DM118" s="61" t="s">
        <v>350</v>
      </c>
      <c r="DN118" s="61" t="s">
        <v>322</v>
      </c>
      <c r="DO118" s="61" t="s">
        <v>286</v>
      </c>
      <c r="DP118" s="61" t="s">
        <v>229</v>
      </c>
      <c r="DQ118" s="61" t="s">
        <v>314</v>
      </c>
      <c r="DR118" s="61" t="s">
        <v>229</v>
      </c>
      <c r="DS118" s="61" t="s">
        <v>314</v>
      </c>
      <c r="DT118" s="61"/>
      <c r="DU118" s="61"/>
      <c r="DV118" s="61"/>
      <c r="DW118" s="61"/>
      <c r="DX118" s="61" t="s">
        <v>254</v>
      </c>
      <c r="DY118" s="61" t="s">
        <v>288</v>
      </c>
    </row>
    <row r="119" spans="1:128" ht="30.75" customHeight="1">
      <c r="A119" s="182" t="s">
        <v>293</v>
      </c>
      <c r="B119" s="182"/>
      <c r="C119" s="182"/>
      <c r="D119" s="182"/>
      <c r="E119" s="183"/>
      <c r="F119" s="83" t="s">
        <v>197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214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261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198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215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361</v>
      </c>
      <c r="B121" s="184"/>
      <c r="C121" s="184"/>
      <c r="D121" s="184"/>
      <c r="E121" s="185"/>
      <c r="F121" s="83" t="s">
        <v>197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216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198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217</v>
      </c>
      <c r="CE122" s="97">
        <v>35</v>
      </c>
      <c r="DE122" s="61">
        <v>35</v>
      </c>
    </row>
    <row r="123" spans="1:43" ht="30.75" customHeight="1">
      <c r="A123" s="182" t="s">
        <v>254</v>
      </c>
      <c r="B123" s="182"/>
      <c r="C123" s="182"/>
      <c r="D123" s="182"/>
      <c r="E123" s="183"/>
      <c r="F123" s="83" t="s">
        <v>197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198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222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303</v>
      </c>
    </row>
    <row r="125" spans="1:109" ht="30.75" customHeight="1">
      <c r="A125" s="184" t="s">
        <v>46</v>
      </c>
      <c r="B125" s="184"/>
      <c r="C125" s="184"/>
      <c r="D125" s="184"/>
      <c r="E125" s="185"/>
      <c r="F125" s="83" t="s">
        <v>197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0.52308</v>
      </c>
      <c r="AJ125" s="173"/>
      <c r="AK125" s="160">
        <f>SUM(G126:AG126)</f>
        <v>17.436</v>
      </c>
      <c r="AL125" s="161"/>
      <c r="AM125" s="317">
        <f>IF(AK125=0,0,CG117)</f>
        <v>13.1</v>
      </c>
      <c r="AN125" s="315">
        <f>AK125*AM125</f>
        <v>228.4116</v>
      </c>
      <c r="AQ125" s="61" t="s">
        <v>223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198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2.838</v>
      </c>
      <c r="P126" s="45">
        <f t="shared" si="150"/>
        <v>5.214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9.384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224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82" t="s">
        <v>335</v>
      </c>
      <c r="B127" s="182"/>
      <c r="C127" s="182"/>
      <c r="D127" s="182"/>
      <c r="E127" s="183"/>
      <c r="F127" s="83" t="s">
        <v>197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296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0.34152</v>
      </c>
      <c r="AJ127" s="173"/>
      <c r="AK127" s="160">
        <f>SUM(G128:AG128)</f>
        <v>11.384</v>
      </c>
      <c r="AL127" s="161"/>
      <c r="AM127" s="317">
        <f>IF(AK127=0,0,CH117)</f>
        <v>6.9</v>
      </c>
      <c r="AN127" s="315">
        <f>AK127*AM127</f>
        <v>78.54960000000001</v>
      </c>
      <c r="AQ127" s="61" t="s">
        <v>225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198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1.32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10.064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226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47</v>
      </c>
      <c r="B129" s="184"/>
      <c r="C129" s="184"/>
      <c r="D129" s="184"/>
      <c r="E129" s="185"/>
      <c r="F129" s="83" t="s">
        <v>197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24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0.06563999999999999</v>
      </c>
      <c r="AJ129" s="173"/>
      <c r="AK129" s="160">
        <f>SUM(G130:AG130)</f>
        <v>2.1879999999999997</v>
      </c>
      <c r="AL129" s="161"/>
      <c r="AM129" s="317">
        <f>IF(AK129=0,0,CI117)</f>
        <v>10.5</v>
      </c>
      <c r="AN129" s="315">
        <f>AK129*AM129</f>
        <v>22.973999999999997</v>
      </c>
      <c r="AQ129" s="61" t="s">
        <v>228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198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0.462</v>
      </c>
      <c r="P130" s="45">
        <f t="shared" si="156"/>
        <v>0.792</v>
      </c>
      <c r="Q130" s="49">
        <f t="shared" si="156"/>
        <v>0.594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0.34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230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48</v>
      </c>
      <c r="B131" s="182"/>
      <c r="C131" s="182"/>
      <c r="D131" s="182"/>
      <c r="E131" s="183"/>
      <c r="F131" s="83" t="s">
        <v>197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36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0.06156</v>
      </c>
      <c r="AJ131" s="173"/>
      <c r="AK131" s="160">
        <f>SUM(G132:AG132)</f>
        <v>2.052</v>
      </c>
      <c r="AL131" s="161"/>
      <c r="AM131" s="317">
        <f>IF(AK131=0,0,CJ117)</f>
        <v>8</v>
      </c>
      <c r="AN131" s="315">
        <f>AK131*AM131</f>
        <v>16.416</v>
      </c>
      <c r="AQ131" s="61" t="s">
        <v>231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198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0.66</v>
      </c>
      <c r="P132" s="46">
        <f t="shared" si="159"/>
        <v>1.188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0.204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232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337</v>
      </c>
      <c r="B133" s="184"/>
      <c r="C133" s="184"/>
      <c r="D133" s="184"/>
      <c r="E133" s="185"/>
      <c r="F133" s="83" t="s">
        <v>197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233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198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234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74</v>
      </c>
      <c r="B135" s="188"/>
      <c r="C135" s="188"/>
      <c r="D135" s="188"/>
      <c r="E135" s="188"/>
      <c r="F135" s="83" t="s">
        <v>197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0.09999</v>
      </c>
      <c r="AJ135" s="173"/>
      <c r="AK135" s="160">
        <f>SUM(G136:AG136)</f>
        <v>3.333</v>
      </c>
      <c r="AL135" s="161"/>
      <c r="AM135" s="317">
        <f>IF(AK135=0,0,CL117)</f>
        <v>21.92</v>
      </c>
      <c r="AN135" s="315">
        <f>AK135*AM135</f>
        <v>73.05936000000001</v>
      </c>
      <c r="AQ135" s="61" t="s">
        <v>243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198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3.333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49</v>
      </c>
      <c r="B137" s="184"/>
      <c r="C137" s="184"/>
      <c r="D137" s="184"/>
      <c r="E137" s="185"/>
      <c r="F137" s="83" t="s">
        <v>197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0.059399999999999994</v>
      </c>
      <c r="AJ137" s="173"/>
      <c r="AK137" s="160">
        <f>SUM(G138:AG138)</f>
        <v>1.98</v>
      </c>
      <c r="AL137" s="161"/>
      <c r="AM137" s="317">
        <f>IF(AK137=0,0,CO117)</f>
        <v>7</v>
      </c>
      <c r="AN137" s="315">
        <f>AK137*AM137</f>
        <v>13.86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198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1.98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237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305</v>
      </c>
    </row>
    <row r="139" spans="1:109" ht="30.75" customHeight="1">
      <c r="A139" s="155" t="s">
        <v>360</v>
      </c>
      <c r="B139" s="155"/>
      <c r="C139" s="155"/>
      <c r="D139" s="155"/>
      <c r="E139" s="156"/>
      <c r="F139" s="83" t="s">
        <v>197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305</v>
      </c>
    </row>
    <row r="140" spans="1:109" ht="30.75" customHeight="1">
      <c r="A140" s="155"/>
      <c r="B140" s="155"/>
      <c r="C140" s="155"/>
      <c r="D140" s="155"/>
      <c r="E140" s="156"/>
      <c r="F140" s="84" t="s">
        <v>198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253</v>
      </c>
      <c r="CK140">
        <v>100</v>
      </c>
      <c r="DE140" s="61">
        <v>100</v>
      </c>
    </row>
    <row r="141" spans="1:109" ht="30.75" customHeight="1">
      <c r="A141" s="184" t="s">
        <v>50</v>
      </c>
      <c r="B141" s="184"/>
      <c r="C141" s="184"/>
      <c r="D141" s="184"/>
      <c r="E141" s="185"/>
      <c r="F141" s="83" t="s">
        <v>197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0.00396</v>
      </c>
      <c r="AJ141" s="173"/>
      <c r="AK141" s="160">
        <f>SUM(G142:AG142)</f>
        <v>0.132</v>
      </c>
      <c r="AL141" s="161"/>
      <c r="AM141" s="317">
        <f>IF(AK141=0,0,CM117)</f>
        <v>48.2</v>
      </c>
      <c r="AN141" s="315">
        <f>AK141*AM141</f>
        <v>6.362400000000001</v>
      </c>
      <c r="AQ141" s="61" t="s">
        <v>255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198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0.066</v>
      </c>
      <c r="P142" s="45">
        <f t="shared" si="174"/>
        <v>0.066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256</v>
      </c>
      <c r="AY142">
        <v>200</v>
      </c>
      <c r="DE142" s="61">
        <v>200</v>
      </c>
    </row>
    <row r="143" spans="1:109" ht="30.75" customHeight="1">
      <c r="A143" s="182" t="s">
        <v>83</v>
      </c>
      <c r="B143" s="182"/>
      <c r="C143" s="182"/>
      <c r="D143" s="182"/>
      <c r="E143" s="183"/>
      <c r="F143" s="83" t="s">
        <v>197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257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296</v>
      </c>
    </row>
    <row r="144" spans="1:109" ht="30.75" customHeight="1">
      <c r="A144" s="182"/>
      <c r="B144" s="182"/>
      <c r="C144" s="182"/>
      <c r="D144" s="182"/>
      <c r="E144" s="183"/>
      <c r="F144" s="84" t="s">
        <v>198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258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51</v>
      </c>
      <c r="B145" s="184"/>
      <c r="C145" s="184"/>
      <c r="D145" s="184"/>
      <c r="E145" s="185"/>
      <c r="F145" s="83" t="s">
        <v>197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259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198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260</v>
      </c>
      <c r="CT146">
        <v>65</v>
      </c>
      <c r="DE146" s="61">
        <v>65</v>
      </c>
    </row>
    <row r="147" spans="1:109" ht="30.75" customHeight="1">
      <c r="A147" s="182" t="s">
        <v>52</v>
      </c>
      <c r="B147" s="182"/>
      <c r="C147" s="182"/>
      <c r="D147" s="182"/>
      <c r="E147" s="183"/>
      <c r="F147" s="83" t="s">
        <v>197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0.4499999999999999</v>
      </c>
      <c r="AJ147" s="173"/>
      <c r="AK147" s="160">
        <f>SUM(G148:AG148)</f>
        <v>14.999999999999998</v>
      </c>
      <c r="AL147" s="161"/>
      <c r="AM147" s="317">
        <f>IF(AK147=0,0,CQ117)</f>
        <v>13.8</v>
      </c>
      <c r="AN147" s="315">
        <f>AK147*AM147</f>
        <v>207</v>
      </c>
      <c r="AQ147" s="61" t="s">
        <v>326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198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3.3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5.1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262</v>
      </c>
      <c r="DE148" s="61">
        <v>40</v>
      </c>
      <c r="DG148">
        <v>40</v>
      </c>
    </row>
    <row r="149" spans="1:109" ht="30.75" customHeight="1">
      <c r="A149" s="184" t="s">
        <v>53</v>
      </c>
      <c r="B149" s="184"/>
      <c r="C149" s="184"/>
      <c r="D149" s="184"/>
      <c r="E149" s="185"/>
      <c r="F149" s="83" t="s">
        <v>197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198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354</v>
      </c>
      <c r="B151" s="155"/>
      <c r="C151" s="155"/>
      <c r="D151" s="155"/>
      <c r="E151" s="156"/>
      <c r="F151" s="83" t="s">
        <v>197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198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349</v>
      </c>
      <c r="B153" s="184"/>
      <c r="C153" s="184"/>
      <c r="D153" s="184"/>
      <c r="E153" s="185"/>
      <c r="F153" s="71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326</v>
      </c>
      <c r="B155" s="182"/>
      <c r="C155" s="182"/>
      <c r="D155" s="182"/>
      <c r="E155" s="183"/>
      <c r="F155" s="71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198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270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55</v>
      </c>
      <c r="B157" s="184"/>
      <c r="C157" s="184"/>
      <c r="D157" s="184"/>
      <c r="E157" s="185"/>
      <c r="F157" s="83" t="s">
        <v>197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271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198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54</v>
      </c>
      <c r="B159" s="182"/>
      <c r="C159" s="182"/>
      <c r="D159" s="182"/>
      <c r="E159" s="183"/>
      <c r="F159" s="83" t="s">
        <v>197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2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0.00198</v>
      </c>
      <c r="AJ159" s="173"/>
      <c r="AK159" s="160">
        <f>SUM(G160:AG160)</f>
        <v>0.066</v>
      </c>
      <c r="AL159" s="161"/>
      <c r="AM159" s="317">
        <f>IF(AK159=0,0,CW117)</f>
        <v>288</v>
      </c>
      <c r="AN159" s="315">
        <f>AK159*AM159</f>
        <v>19.008000000000003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198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  <v>0.066</v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197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284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198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56</v>
      </c>
      <c r="B163" s="182"/>
      <c r="C163" s="182"/>
      <c r="D163" s="182"/>
      <c r="E163" s="183"/>
      <c r="F163" s="83" t="s">
        <v>197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0.33333333333333337</v>
      </c>
      <c r="AL163" s="161"/>
      <c r="AM163" s="317">
        <f>IF(AK163=0,0,CY117)</f>
        <v>6.33</v>
      </c>
      <c r="AN163" s="315">
        <f>AK163*AM163</f>
        <v>2.1100000000000003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198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57</v>
      </c>
      <c r="B165" s="184"/>
      <c r="C165" s="184"/>
      <c r="D165" s="184"/>
      <c r="E165" s="185"/>
      <c r="F165" s="83" t="s">
        <v>197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0.00102</v>
      </c>
      <c r="AJ165" s="173"/>
      <c r="AK165" s="160">
        <f>SUM(G166:AG166)</f>
        <v>0.034</v>
      </c>
      <c r="AL165" s="161"/>
      <c r="AM165" s="317">
        <f>IF(AK165=0,0,CZ117)</f>
        <v>180</v>
      </c>
      <c r="AN165" s="315">
        <f>AK165*AM165</f>
        <v>6.12</v>
      </c>
      <c r="AQ165" s="61" t="s">
        <v>278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186"/>
      <c r="B166" s="186"/>
      <c r="C166" s="186"/>
      <c r="D166" s="186"/>
      <c r="E166" s="187"/>
      <c r="F166" s="84" t="s">
        <v>198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0.034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279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58</v>
      </c>
      <c r="B167" s="182"/>
      <c r="C167" s="182"/>
      <c r="D167" s="182"/>
      <c r="E167" s="183"/>
      <c r="F167" s="83" t="s">
        <v>197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198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59</v>
      </c>
      <c r="B169" s="182"/>
      <c r="C169" s="182"/>
      <c r="D169" s="182"/>
      <c r="E169" s="183"/>
      <c r="F169" s="83" t="s">
        <v>197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198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60</v>
      </c>
      <c r="B171" s="182"/>
      <c r="C171" s="182"/>
      <c r="D171" s="182"/>
      <c r="E171" s="183"/>
      <c r="F171" s="83" t="s">
        <v>197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306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198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309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154</v>
      </c>
      <c r="B173" s="182"/>
      <c r="C173" s="182"/>
      <c r="D173" s="182"/>
      <c r="E173" s="183"/>
      <c r="F173" s="83" t="s">
        <v>197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198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311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155</v>
      </c>
      <c r="B175" s="155"/>
      <c r="C175" s="155"/>
      <c r="D175" s="155"/>
      <c r="E175" s="156"/>
      <c r="F175" s="83" t="s">
        <v>197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312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198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313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319</v>
      </c>
      <c r="B177" s="155"/>
      <c r="C177" s="155"/>
      <c r="D177" s="155"/>
      <c r="E177" s="156"/>
      <c r="F177" s="83" t="s">
        <v>197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315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198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254</v>
      </c>
      <c r="DE178" s="61">
        <v>2</v>
      </c>
      <c r="DX178">
        <v>2</v>
      </c>
    </row>
    <row r="179" spans="1:121" ht="30.75" customHeight="1">
      <c r="A179" s="166" t="s">
        <v>317</v>
      </c>
      <c r="B179" s="167"/>
      <c r="C179" s="167"/>
      <c r="D179" s="167"/>
      <c r="E179" s="168"/>
      <c r="F179" s="86" t="s">
        <v>197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316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198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320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1" t="s">
        <v>358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209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283</v>
      </c>
      <c r="AI181" s="60"/>
      <c r="AJ181" s="60"/>
      <c r="AK181" s="60"/>
      <c r="AL181" s="60"/>
      <c r="AM181" s="320">
        <f>SUM(AN25:AN178)</f>
        <v>2135.6370999999995</v>
      </c>
      <c r="AN181" s="320"/>
      <c r="AQ181" s="61" t="s">
        <v>323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324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325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326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327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328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329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330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331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334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338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339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340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341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342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344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345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346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347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348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351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355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356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357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362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363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2021-02-03T06:32:28Z</cp:lastPrinted>
  <dcterms:created xsi:type="dcterms:W3CDTF">1996-10-08T23:32:33Z</dcterms:created>
  <dcterms:modified xsi:type="dcterms:W3CDTF">2021-02-05T05:58:59Z</dcterms:modified>
  <cp:category/>
  <cp:version/>
  <cp:contentType/>
  <cp:contentStatus/>
</cp:coreProperties>
</file>